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benacek\Desktop\NNP PROJEKT IT\PROJEKT IT - IT\SOUPIS PRACI\"/>
    </mc:Choice>
  </mc:AlternateContent>
  <xr:revisionPtr revIDLastSave="0" documentId="13_ncr:1_{08F705EA-ED81-4ACD-8B6B-CFCA1A592B9B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Rekapitulace stavby" sheetId="1" state="veryHidden" r:id="rId1"/>
    <sheet name="IT - Projekt IT NNP" sheetId="2" r:id="rId2"/>
  </sheets>
  <definedNames>
    <definedName name="_xlnm._FilterDatabase" localSheetId="1" hidden="1">'IT - Projekt IT NNP'!$C$116:$K$131</definedName>
    <definedName name="_xlnm.Print_Titles" localSheetId="1">'IT - Projekt IT NNP'!$116:$116</definedName>
    <definedName name="_xlnm.Print_Titles" localSheetId="0">'Rekapitulace stavby'!$92:$92</definedName>
    <definedName name="_xlnm.Print_Area" localSheetId="1">'IT - Projekt IT NNP'!$C$104:$J$131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BK121" i="2" l="1"/>
  <c r="J121" i="2"/>
  <c r="J37" i="2" l="1"/>
  <c r="J36" i="2"/>
  <c r="AY95" i="1" s="1"/>
  <c r="J35" i="2"/>
  <c r="AX95" i="1" s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 s="1"/>
  <c r="J17" i="2"/>
  <c r="J12" i="2"/>
  <c r="J111" i="2" s="1"/>
  <c r="E7" i="2"/>
  <c r="E85" i="2" s="1"/>
  <c r="L90" i="1"/>
  <c r="AM90" i="1"/>
  <c r="AM89" i="1"/>
  <c r="L89" i="1"/>
  <c r="AM87" i="1"/>
  <c r="L87" i="1"/>
  <c r="L85" i="1"/>
  <c r="L84" i="1"/>
  <c r="BK131" i="2"/>
  <c r="J131" i="2"/>
  <c r="BK129" i="2"/>
  <c r="J129" i="2"/>
  <c r="BK128" i="2"/>
  <c r="J128" i="2"/>
  <c r="BK127" i="2"/>
  <c r="J127" i="2"/>
  <c r="BK125" i="2"/>
  <c r="J125" i="2"/>
  <c r="J123" i="2"/>
  <c r="J119" i="2"/>
  <c r="BK124" i="2"/>
  <c r="BK123" i="2"/>
  <c r="BK119" i="2"/>
  <c r="AS94" i="1"/>
  <c r="J124" i="2"/>
  <c r="BK118" i="2" l="1"/>
  <c r="J118" i="2" s="1"/>
  <c r="J97" i="2" s="1"/>
  <c r="P118" i="2"/>
  <c r="P117" i="2" s="1"/>
  <c r="AU95" i="1" s="1"/>
  <c r="AU94" i="1" s="1"/>
  <c r="R118" i="2"/>
  <c r="R117" i="2" s="1"/>
  <c r="T118" i="2"/>
  <c r="T117" i="2" s="1"/>
  <c r="J89" i="2"/>
  <c r="F92" i="2"/>
  <c r="E107" i="2"/>
  <c r="BE119" i="2"/>
  <c r="BE131" i="2"/>
  <c r="BE123" i="2"/>
  <c r="BE124" i="2"/>
  <c r="BE125" i="2"/>
  <c r="BE127" i="2"/>
  <c r="BE128" i="2"/>
  <c r="BE129" i="2"/>
  <c r="J34" i="2"/>
  <c r="AW95" i="1" s="1"/>
  <c r="F34" i="2"/>
  <c r="BA95" i="1" s="1"/>
  <c r="BA94" i="1" s="1"/>
  <c r="W30" i="1" s="1"/>
  <c r="F37" i="2"/>
  <c r="BD95" i="1" s="1"/>
  <c r="BD94" i="1" s="1"/>
  <c r="W33" i="1" s="1"/>
  <c r="F35" i="2"/>
  <c r="BB95" i="1" s="1"/>
  <c r="BB94" i="1" s="1"/>
  <c r="W31" i="1" s="1"/>
  <c r="F36" i="2"/>
  <c r="BC95" i="1" s="1"/>
  <c r="BC94" i="1" s="1"/>
  <c r="W32" i="1" s="1"/>
  <c r="BK117" i="2" l="1"/>
  <c r="J117" i="2" s="1"/>
  <c r="J96" i="2" s="1"/>
  <c r="AX94" i="1"/>
  <c r="J33" i="2"/>
  <c r="AV95" i="1" s="1"/>
  <c r="AT95" i="1" s="1"/>
  <c r="AW94" i="1"/>
  <c r="AK30" i="1" s="1"/>
  <c r="AY94" i="1"/>
  <c r="F33" i="2"/>
  <c r="AZ95" i="1" s="1"/>
  <c r="AZ94" i="1" s="1"/>
  <c r="W29" i="1" s="1"/>
  <c r="AV94" i="1" l="1"/>
  <c r="AK29" i="1" s="1"/>
  <c r="J30" i="2"/>
  <c r="AG95" i="1" s="1"/>
  <c r="AG94" i="1" s="1"/>
  <c r="AN95" i="1" l="1"/>
  <c r="J39" i="2"/>
  <c r="AT94" i="1"/>
  <c r="AK26" i="1"/>
  <c r="AK35" i="1" s="1"/>
  <c r="AN94" i="1" l="1"/>
</calcChain>
</file>

<file path=xl/sharedStrings.xml><?xml version="1.0" encoding="utf-8"?>
<sst xmlns="http://schemas.openxmlformats.org/spreadsheetml/2006/main" count="378" uniqueCount="153">
  <si>
    <t>Export Komplet</t>
  </si>
  <si>
    <t/>
  </si>
  <si>
    <t>2.0</t>
  </si>
  <si>
    <t>ZAMOK</t>
  </si>
  <si>
    <t>False</t>
  </si>
  <si>
    <t>{7d5bf5da-f189-4682-89b5-744e11050ec5}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</si>
  <si>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</si>
  <si>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</si>
  <si>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</si>
  <si>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</si>
  <si>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</si>
  <si>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</si>
  <si>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</si>
  <si>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</si>
  <si>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Vybaveni_REACT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</si>
  <si>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</si>
  <si>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</si>
  <si>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NNP Moravská Třebová - VYBAVENÍ</t>
  </si>
  <si>
    <t>KSO:</t>
  </si>
  <si>
    <t>801 11</t>
  </si>
  <si>
    <t>CC-CZ:</t>
  </si>
  <si>
    <t>1264</t>
  </si>
  <si>
    <t>Místo:</t>
  </si>
  <si>
    <t>Moravská Třebová</t>
  </si>
  <si>
    <t>Datum:</t>
  </si>
  <si>
    <t>20. 4. 2021</t>
  </si>
  <si>
    <t>CZ-CPV:</t>
  </si>
  <si>
    <t>45000000-7</t>
  </si>
  <si>
    <t>CZ-CPA:</t>
  </si>
  <si>
    <t>41.00.28</t>
  </si>
  <si>
    <t>Zadavatel:</t>
  </si>
  <si>
    <t>IČ:</t>
  </si>
  <si>
    <t>00193895</t>
  </si>
  <si>
    <t>Nemocnice následné péče Moravská Třebová</t>
  </si>
  <si>
    <t>DIČ:</t>
  </si>
  <si>
    <t>CZ00193895</t>
  </si>
  <si>
    <t>Uchazeč:</t>
  </si>
  <si>
    <t>Vyplň údaj</t>
  </si>
  <si>
    <t>Projektant:</t>
  </si>
  <si>
    <t>06943187</t>
  </si>
  <si>
    <t>SIEBERT + TALAŠ, spol. s r.o.</t>
  </si>
  <si>
    <t>CZ06943187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</si>
  <si>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</si>
  <si>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</si>
  <si>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</si>
  <si>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</si>
  <si>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</si>
  <si>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</si>
  <si>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</si>
  <si>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</si>
  <si>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</si>
  <si>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</si>
  <si>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</si>
  <si>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</si>
  <si>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</si>
  <si>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</si>
  <si>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</si>
  <si>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</si>
  <si>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</si>
  <si>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</si>
  <si>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</si>
  <si>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</si>
  <si>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</si>
  <si>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</si>
  <si>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</si>
  <si>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</si>
  <si>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</si>
  <si>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</si>
  <si>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</si>
  <si>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</si>
  <si>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</si>
  <si>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</si>
  <si>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</si>
  <si>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</si>
  <si>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</si>
  <si>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</si>
  <si>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</si>
  <si>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</si>
  <si>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</si>
  <si>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</si>
  <si>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</si>
  <si>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</si>
  <si>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</si>
  <si>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</si>
  <si>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</si>
  <si>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</si>
  <si>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</si>
  <si>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</si>
  <si>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</si>
  <si>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</si>
  <si>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IT</t>
  </si>
  <si>
    <t>Projekt IT NNP</t>
  </si>
  <si>
    <t>STA</t>
  </si>
  <si>
    <t>1</t>
  </si>
  <si>
    <t>{f029d703-f66c-4110-84ba-c95b56ed14c9}</t>
  </si>
  <si>
    <t>2</t>
  </si>
  <si>
    <t>KRYCÍ LIST SOUPISU PRACÍ</t>
  </si>
  <si>
    <t>Objekt:</t>
  </si>
  <si>
    <t>IT - Projekt IT NNP</t>
  </si>
  <si>
    <t>REKAPITULACE ČLENĚNÍ SOUPISU PRACÍ</t>
  </si>
  <si>
    <t>Kód dílu - Popis</t>
  </si>
  <si>
    <t>Cena celkem [CZK]</t>
  </si>
  <si>
    <t>Náklady ze soupisu prací</t>
  </si>
  <si>
    <t>-1</t>
  </si>
  <si>
    <t>IT - IT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</si>
  <si>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</si>
  <si>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</si>
  <si>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</si>
  <si>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</si>
  <si>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</si>
  <si>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</si>
  <si>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</si>
  <si>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</si>
  <si>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</si>
  <si>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</si>
  <si>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</si>
  <si>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</si>
  <si>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</si>
  <si>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IT vybavení</t>
  </si>
  <si>
    <t>ROZPOCET</t>
  </si>
  <si>
    <t>K</t>
  </si>
  <si>
    <t>IT.001</t>
  </si>
  <si>
    <t>PC Kancelářské, 4 jádrový procesor, min. 3.6 GHz, operační peměť min. 8GB RAM</t>
  </si>
  <si>
    <t>ks</t>
  </si>
  <si>
    <t>4</t>
  </si>
  <si>
    <t>1224487786</t>
  </si>
  <si>
    <t>P</t>
  </si>
  <si>
    <t>IT.002</t>
  </si>
  <si>
    <t>PC monitor, IPS, minimální úhlopříčka 24", DisplayPort, HDMI, VGA, pivot, záruka 36 měsíců, servis další pracovní den</t>
  </si>
  <si>
    <t>788325134</t>
  </si>
  <si>
    <t>IT.003</t>
  </si>
  <si>
    <t>Laserová tiskárna. Velikost tisku A4. Tisk první strany do 7s. Minimální rychlost tisku 30 str./min. Automatický duplex. Připojení LAN. Ruční podavač na A6 (na recepty). Minimální velikost tisku na výšku 10 cm (poukazy na pomůcky)</t>
  </si>
  <si>
    <t>714329679</t>
  </si>
  <si>
    <t>IT.004</t>
  </si>
  <si>
    <t>Multifunkční laserová tiskárna. Velikost tisku A4</t>
  </si>
  <si>
    <t>-792575085</t>
  </si>
  <si>
    <t>Poznámka k položce:_x000D_
Multifunkční laserová tiskárna. Velikost tisku A4. Tisk první strany do 7s. Minimální rychlost tisku 30 str./min. Automatický duplex. Připojení LAN. ADF podavač, ruční podavaač na A6 (na recepty), minimální vleikost tisku na výšku 10 cm (poukazy na pomůcky)</t>
  </si>
  <si>
    <t>IT.005</t>
  </si>
  <si>
    <t>Skartovač, skartování minimálně 10 listů najednou, velikost nádoby min. 20l, skartování sponek, režim utajení DIN5 (P-5), minimální doba běhu 5 min</t>
  </si>
  <si>
    <t>154370786</t>
  </si>
  <si>
    <t>IT.006</t>
  </si>
  <si>
    <t>Velkokapacitní laserová A3 barevná tiskárna. ADF podavač, Duplexní tisk, připojení LAN. Na vozíku samostatně stojící. Minimální rychlost tisku 35x A4/min, 15x A3/min</t>
  </si>
  <si>
    <t>-396952339</t>
  </si>
  <si>
    <t>Telefon pro pevnou linku, IP. Stolní</t>
  </si>
  <si>
    <t>-49259466</t>
  </si>
  <si>
    <t>Vyvolávací systém. Přidělování čísel sekvenčně nebo náhodně. Vyvolání doplněno zvukovým signálem. Identifikace pomocí kartičky pojištěnce i bez ní</t>
  </si>
  <si>
    <t>1021644567</t>
  </si>
  <si>
    <t>Poznámka k položce:
PC Kancelářské, 4 jádrový procesor, min. 3.6 GHz, operační peměť min. 8GB RAM, NVME M.2 disk o minimální kapacitě 256 GB, port HDMI+Displayport,RJ-45, Jack 3,5 (mikrofon, reproduktory), min. 8x USB (2ks na předním panel), servis u zákazníka do druhého pracovního dne, záruka 36 měsíců Maximální rozměry: Šířka 12 cm, Hloubka 35 cm, Výška: 35 cm, case musí umožnit provoz "tower" i "desktop" vč. příslušenství - operační systém (Windows 10 Pro), klávesnice, myš</t>
  </si>
  <si>
    <t>Poznámka k položce:
PC Kancelářské, 4 jádrový procesor, min. 3.6 GHz, operační peměť min. 8GB RAM, NVME M.2 disk o minimální kapacitě 256 GB, port HDMI+Displayport,RJ-45, Jack 3,5 (mikrofon, reproduktory), min. 8x USB (2ks na předním panel), servis u zákazníka do druhého pracovního dne, záruka 36 měsíců Maximální rozměry: Šířka 12 cm, Hloubka 35 cm, Výška: 35 cm, case musí umožnit provoz "tower" i "desktop" vč. příslušenství - operační systém (Windows 10 Pro), kancelářský software (Office), klávesnice, myš</t>
  </si>
  <si>
    <t>Poznámka k položce:_x000D_
Hlasitý odposlech. Podpora POE 802.3af a 802.3at. LCD podsvícený display. Duální switch 1000Mb/s. Podpora VLAN. Podpora SIP VIOP.</t>
  </si>
  <si>
    <t>IT.007</t>
  </si>
  <si>
    <t>IT.008</t>
  </si>
  <si>
    <t>IT.009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</si>
</sst>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18"/>
      <c r="AQ5" s="18"/>
      <c r="AR5" s="16"/>
      <c r="BE5" s="22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18"/>
      <c r="AQ6" s="18"/>
      <c r="AR6" s="16"/>
      <c r="BE6" s="22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21</v>
      </c>
      <c r="AO7" s="18"/>
      <c r="AP7" s="18"/>
      <c r="AQ7" s="18"/>
      <c r="AR7" s="16"/>
      <c r="BE7" s="223"/>
      <c r="BS7" s="13" t="s">
        <v>6</v>
      </c>
    </row>
    <row r="8" spans="1:74" s="1" customFormat="1" ht="12" customHeight="1">
      <c r="B8" s="17"/>
      <c r="C8" s="18"/>
      <c r="D8" s="25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24</v>
      </c>
      <c r="AL8" s="18"/>
      <c r="AM8" s="18"/>
      <c r="AN8" s="26" t="s">
        <v>25</v>
      </c>
      <c r="AO8" s="18"/>
      <c r="AP8" s="18"/>
      <c r="AQ8" s="18"/>
      <c r="AR8" s="16"/>
      <c r="BE8" s="223"/>
      <c r="BS8" s="13" t="s">
        <v>6</v>
      </c>
    </row>
    <row r="9" spans="1:74" s="1" customFormat="1" ht="29.25" customHeight="1">
      <c r="B9" s="17"/>
      <c r="C9" s="18"/>
      <c r="D9" s="22" t="s">
        <v>26</v>
      </c>
      <c r="E9" s="18"/>
      <c r="F9" s="18"/>
      <c r="G9" s="18"/>
      <c r="H9" s="18"/>
      <c r="I9" s="18"/>
      <c r="J9" s="18"/>
      <c r="K9" s="27" t="s">
        <v>27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22" t="s">
        <v>28</v>
      </c>
      <c r="AL9" s="18"/>
      <c r="AM9" s="18"/>
      <c r="AN9" s="27" t="s">
        <v>29</v>
      </c>
      <c r="AO9" s="18"/>
      <c r="AP9" s="18"/>
      <c r="AQ9" s="18"/>
      <c r="AR9" s="16"/>
      <c r="BE9" s="223"/>
      <c r="BS9" s="13" t="s">
        <v>6</v>
      </c>
    </row>
    <row r="10" spans="1:74" s="1" customFormat="1" ht="12" customHeight="1">
      <c r="B10" s="17"/>
      <c r="C10" s="18"/>
      <c r="D10" s="25" t="s">
        <v>30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31</v>
      </c>
      <c r="AL10" s="18"/>
      <c r="AM10" s="18"/>
      <c r="AN10" s="23" t="s">
        <v>32</v>
      </c>
      <c r="AO10" s="18"/>
      <c r="AP10" s="18"/>
      <c r="AQ10" s="18"/>
      <c r="AR10" s="16"/>
      <c r="BE10" s="22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33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34</v>
      </c>
      <c r="AL11" s="18"/>
      <c r="AM11" s="18"/>
      <c r="AN11" s="23" t="s">
        <v>35</v>
      </c>
      <c r="AO11" s="18"/>
      <c r="AP11" s="18"/>
      <c r="AQ11" s="18"/>
      <c r="AR11" s="16"/>
      <c r="BE11" s="22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23"/>
      <c r="BS12" s="13" t="s">
        <v>6</v>
      </c>
    </row>
    <row r="13" spans="1:74" s="1" customFormat="1" ht="12" customHeight="1">
      <c r="B13" s="17"/>
      <c r="C13" s="18"/>
      <c r="D13" s="25" t="s">
        <v>36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31</v>
      </c>
      <c r="AL13" s="18"/>
      <c r="AM13" s="18"/>
      <c r="AN13" s="28" t="s">
        <v>37</v>
      </c>
      <c r="AO13" s="18"/>
      <c r="AP13" s="18"/>
      <c r="AQ13" s="18"/>
      <c r="AR13" s="16"/>
      <c r="BE13" s="223"/>
      <c r="BS13" s="13" t="s">
        <v>6</v>
      </c>
    </row>
    <row r="14" spans="1:74" ht="12.75">
      <c r="B14" s="17"/>
      <c r="C14" s="18"/>
      <c r="D14" s="18"/>
      <c r="E14" s="228" t="s">
        <v>37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5" t="s">
        <v>34</v>
      </c>
      <c r="AL14" s="18"/>
      <c r="AM14" s="18"/>
      <c r="AN14" s="28" t="s">
        <v>37</v>
      </c>
      <c r="AO14" s="18"/>
      <c r="AP14" s="18"/>
      <c r="AQ14" s="18"/>
      <c r="AR14" s="16"/>
      <c r="BE14" s="22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23"/>
      <c r="BS15" s="13" t="s">
        <v>4</v>
      </c>
    </row>
    <row r="16" spans="1:74" s="1" customFormat="1" ht="12" customHeight="1">
      <c r="B16" s="17"/>
      <c r="C16" s="18"/>
      <c r="D16" s="25" t="s">
        <v>38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31</v>
      </c>
      <c r="AL16" s="18"/>
      <c r="AM16" s="18"/>
      <c r="AN16" s="23" t="s">
        <v>39</v>
      </c>
      <c r="AO16" s="18"/>
      <c r="AP16" s="18"/>
      <c r="AQ16" s="18"/>
      <c r="AR16" s="16"/>
      <c r="BE16" s="22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40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34</v>
      </c>
      <c r="AL17" s="18"/>
      <c r="AM17" s="18"/>
      <c r="AN17" s="23" t="s">
        <v>41</v>
      </c>
      <c r="AO17" s="18"/>
      <c r="AP17" s="18"/>
      <c r="AQ17" s="18"/>
      <c r="AR17" s="16"/>
      <c r="BE17" s="223"/>
      <c r="BS17" s="13" t="s">
        <v>42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23"/>
      <c r="BS18" s="13" t="s">
        <v>6</v>
      </c>
    </row>
    <row r="19" spans="1:71" s="1" customFormat="1" ht="12" customHeight="1">
      <c r="B19" s="17"/>
      <c r="C19" s="18"/>
      <c r="D19" s="25" t="s">
        <v>43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31</v>
      </c>
      <c r="AL19" s="18"/>
      <c r="AM19" s="18"/>
      <c r="AN19" s="23" t="s">
        <v>39</v>
      </c>
      <c r="AO19" s="18"/>
      <c r="AP19" s="18"/>
      <c r="AQ19" s="18"/>
      <c r="AR19" s="16"/>
      <c r="BE19" s="22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40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34</v>
      </c>
      <c r="AL20" s="18"/>
      <c r="AM20" s="18"/>
      <c r="AN20" s="23" t="s">
        <v>41</v>
      </c>
      <c r="AO20" s="18"/>
      <c r="AP20" s="18"/>
      <c r="AQ20" s="18"/>
      <c r="AR20" s="16"/>
      <c r="BE20" s="223"/>
      <c r="BS20" s="13" t="s">
        <v>42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23"/>
    </row>
    <row r="22" spans="1:71" s="1" customFormat="1" ht="12" customHeight="1">
      <c r="B22" s="17"/>
      <c r="C22" s="18"/>
      <c r="D22" s="25" t="s">
        <v>44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23"/>
    </row>
    <row r="23" spans="1:71" s="1" customFormat="1" ht="16.5" customHeight="1">
      <c r="B23" s="17"/>
      <c r="C23" s="18"/>
      <c r="D23" s="18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18"/>
      <c r="AP23" s="18"/>
      <c r="AQ23" s="18"/>
      <c r="AR23" s="16"/>
      <c r="BE23" s="22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23"/>
    </row>
    <row r="25" spans="1:71" s="1" customFormat="1" ht="6.95" customHeight="1">
      <c r="B25" s="17"/>
      <c r="C25" s="18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8"/>
      <c r="AQ25" s="18"/>
      <c r="AR25" s="16"/>
      <c r="BE25" s="223"/>
    </row>
    <row r="26" spans="1:71" s="2" customFormat="1" ht="25.9" customHeight="1">
      <c r="A26" s="31"/>
      <c r="B26" s="32"/>
      <c r="C26" s="33"/>
      <c r="D26" s="34" t="s">
        <v>45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0</v>
      </c>
      <c r="AL26" s="232"/>
      <c r="AM26" s="232"/>
      <c r="AN26" s="232"/>
      <c r="AO26" s="232"/>
      <c r="AP26" s="33"/>
      <c r="AQ26" s="33"/>
      <c r="AR26" s="36"/>
      <c r="BE26" s="22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46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47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48</v>
      </c>
      <c r="AL28" s="233"/>
      <c r="AM28" s="233"/>
      <c r="AN28" s="233"/>
      <c r="AO28" s="233"/>
      <c r="AP28" s="33"/>
      <c r="AQ28" s="33"/>
      <c r="AR28" s="36"/>
      <c r="BE28" s="223"/>
    </row>
    <row r="29" spans="1:71" s="3" customFormat="1" ht="14.45" customHeight="1">
      <c r="B29" s="37"/>
      <c r="C29" s="38"/>
      <c r="D29" s="25" t="s">
        <v>49</v>
      </c>
      <c r="E29" s="38"/>
      <c r="F29" s="25" t="s">
        <v>50</v>
      </c>
      <c r="G29" s="38"/>
      <c r="H29" s="38"/>
      <c r="I29" s="38"/>
      <c r="J29" s="38"/>
      <c r="K29" s="38"/>
      <c r="L29" s="217">
        <v>0.21</v>
      </c>
      <c r="M29" s="216"/>
      <c r="N29" s="216"/>
      <c r="O29" s="216"/>
      <c r="P29" s="216"/>
      <c r="Q29" s="38"/>
      <c r="R29" s="38"/>
      <c r="S29" s="38"/>
      <c r="T29" s="38"/>
      <c r="U29" s="38"/>
      <c r="V29" s="38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F29" s="38"/>
      <c r="AG29" s="38"/>
      <c r="AH29" s="38"/>
      <c r="AI29" s="38"/>
      <c r="AJ29" s="38"/>
      <c r="AK29" s="215">
        <f>ROUND(AV94, 2)</f>
        <v>0</v>
      </c>
      <c r="AL29" s="216"/>
      <c r="AM29" s="216"/>
      <c r="AN29" s="216"/>
      <c r="AO29" s="216"/>
      <c r="AP29" s="38"/>
      <c r="AQ29" s="38"/>
      <c r="AR29" s="39"/>
      <c r="BE29" s="224"/>
    </row>
    <row r="30" spans="1:71" s="3" customFormat="1" ht="14.45" customHeight="1">
      <c r="B30" s="37"/>
      <c r="C30" s="38"/>
      <c r="D30" s="38"/>
      <c r="E30" s="38"/>
      <c r="F30" s="25" t="s">
        <v>51</v>
      </c>
      <c r="G30" s="38"/>
      <c r="H30" s="38"/>
      <c r="I30" s="38"/>
      <c r="J30" s="38"/>
      <c r="K30" s="38"/>
      <c r="L30" s="217">
        <v>0.15</v>
      </c>
      <c r="M30" s="216"/>
      <c r="N30" s="216"/>
      <c r="O30" s="216"/>
      <c r="P30" s="216"/>
      <c r="Q30" s="38"/>
      <c r="R30" s="38"/>
      <c r="S30" s="38"/>
      <c r="T30" s="38"/>
      <c r="U30" s="38"/>
      <c r="V30" s="38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F30" s="38"/>
      <c r="AG30" s="38"/>
      <c r="AH30" s="38"/>
      <c r="AI30" s="38"/>
      <c r="AJ30" s="38"/>
      <c r="AK30" s="215">
        <f>ROUND(AW94, 2)</f>
        <v>0</v>
      </c>
      <c r="AL30" s="216"/>
      <c r="AM30" s="216"/>
      <c r="AN30" s="216"/>
      <c r="AO30" s="216"/>
      <c r="AP30" s="38"/>
      <c r="AQ30" s="38"/>
      <c r="AR30" s="39"/>
      <c r="BE30" s="224"/>
    </row>
    <row r="31" spans="1:71" s="3" customFormat="1" ht="14.45" hidden="1" customHeight="1">
      <c r="B31" s="37"/>
      <c r="C31" s="38"/>
      <c r="D31" s="38"/>
      <c r="E31" s="38"/>
      <c r="F31" s="25" t="s">
        <v>52</v>
      </c>
      <c r="G31" s="38"/>
      <c r="H31" s="38"/>
      <c r="I31" s="38"/>
      <c r="J31" s="38"/>
      <c r="K31" s="38"/>
      <c r="L31" s="217">
        <v>0.21</v>
      </c>
      <c r="M31" s="216"/>
      <c r="N31" s="216"/>
      <c r="O31" s="216"/>
      <c r="P31" s="216"/>
      <c r="Q31" s="38"/>
      <c r="R31" s="38"/>
      <c r="S31" s="38"/>
      <c r="T31" s="38"/>
      <c r="U31" s="38"/>
      <c r="V31" s="38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F31" s="38"/>
      <c r="AG31" s="38"/>
      <c r="AH31" s="38"/>
      <c r="AI31" s="38"/>
      <c r="AJ31" s="38"/>
      <c r="AK31" s="215">
        <v>0</v>
      </c>
      <c r="AL31" s="216"/>
      <c r="AM31" s="216"/>
      <c r="AN31" s="216"/>
      <c r="AO31" s="216"/>
      <c r="AP31" s="38"/>
      <c r="AQ31" s="38"/>
      <c r="AR31" s="39"/>
      <c r="BE31" s="224"/>
    </row>
    <row r="32" spans="1:71" s="3" customFormat="1" ht="14.45" hidden="1" customHeight="1">
      <c r="B32" s="37"/>
      <c r="C32" s="38"/>
      <c r="D32" s="38"/>
      <c r="E32" s="38"/>
      <c r="F32" s="25" t="s">
        <v>53</v>
      </c>
      <c r="G32" s="38"/>
      <c r="H32" s="38"/>
      <c r="I32" s="38"/>
      <c r="J32" s="38"/>
      <c r="K32" s="38"/>
      <c r="L32" s="217">
        <v>0.15</v>
      </c>
      <c r="M32" s="216"/>
      <c r="N32" s="216"/>
      <c r="O32" s="216"/>
      <c r="P32" s="216"/>
      <c r="Q32" s="38"/>
      <c r="R32" s="38"/>
      <c r="S32" s="38"/>
      <c r="T32" s="38"/>
      <c r="U32" s="38"/>
      <c r="V32" s="38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F32" s="38"/>
      <c r="AG32" s="38"/>
      <c r="AH32" s="38"/>
      <c r="AI32" s="38"/>
      <c r="AJ32" s="38"/>
      <c r="AK32" s="215">
        <v>0</v>
      </c>
      <c r="AL32" s="216"/>
      <c r="AM32" s="216"/>
      <c r="AN32" s="216"/>
      <c r="AO32" s="216"/>
      <c r="AP32" s="38"/>
      <c r="AQ32" s="38"/>
      <c r="AR32" s="39"/>
      <c r="BE32" s="224"/>
    </row>
    <row r="33" spans="1:57" s="3" customFormat="1" ht="14.45" hidden="1" customHeight="1">
      <c r="B33" s="37"/>
      <c r="C33" s="38"/>
      <c r="D33" s="38"/>
      <c r="E33" s="38"/>
      <c r="F33" s="25" t="s">
        <v>54</v>
      </c>
      <c r="G33" s="38"/>
      <c r="H33" s="38"/>
      <c r="I33" s="38"/>
      <c r="J33" s="38"/>
      <c r="K33" s="38"/>
      <c r="L33" s="217">
        <v>0</v>
      </c>
      <c r="M33" s="216"/>
      <c r="N33" s="216"/>
      <c r="O33" s="216"/>
      <c r="P33" s="216"/>
      <c r="Q33" s="38"/>
      <c r="R33" s="38"/>
      <c r="S33" s="38"/>
      <c r="T33" s="38"/>
      <c r="U33" s="38"/>
      <c r="V33" s="38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F33" s="38"/>
      <c r="AG33" s="38"/>
      <c r="AH33" s="38"/>
      <c r="AI33" s="38"/>
      <c r="AJ33" s="38"/>
      <c r="AK33" s="215">
        <v>0</v>
      </c>
      <c r="AL33" s="216"/>
      <c r="AM33" s="216"/>
      <c r="AN33" s="216"/>
      <c r="AO33" s="216"/>
      <c r="AP33" s="38"/>
      <c r="AQ33" s="38"/>
      <c r="AR33" s="39"/>
      <c r="BE33" s="224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3"/>
    </row>
    <row r="35" spans="1:57" s="2" customFormat="1" ht="25.9" customHeight="1">
      <c r="A35" s="31"/>
      <c r="B35" s="32"/>
      <c r="C35" s="40"/>
      <c r="D35" s="41" t="s">
        <v>55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56</v>
      </c>
      <c r="U35" s="42"/>
      <c r="V35" s="42"/>
      <c r="W35" s="42"/>
      <c r="X35" s="218" t="s">
        <v>57</v>
      </c>
      <c r="Y35" s="219"/>
      <c r="Z35" s="219"/>
      <c r="AA35" s="219"/>
      <c r="AB35" s="219"/>
      <c r="AC35" s="42"/>
      <c r="AD35" s="42"/>
      <c r="AE35" s="42"/>
      <c r="AF35" s="42"/>
      <c r="AG35" s="42"/>
      <c r="AH35" s="42"/>
      <c r="AI35" s="42"/>
      <c r="AJ35" s="42"/>
      <c r="AK35" s="220">
        <f>SUM(AK26:AK33)</f>
        <v>0</v>
      </c>
      <c r="AL35" s="219"/>
      <c r="AM35" s="219"/>
      <c r="AN35" s="219"/>
      <c r="AO35" s="22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4"/>
      <c r="C49" s="45"/>
      <c r="D49" s="46" t="s">
        <v>58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1"/>
      <c r="B60" s="32"/>
      <c r="C60" s="33"/>
      <c r="D60" s="49" t="s">
        <v>60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61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60</v>
      </c>
      <c r="AI60" s="35"/>
      <c r="AJ60" s="35"/>
      <c r="AK60" s="35"/>
      <c r="AL60" s="35"/>
      <c r="AM60" s="49" t="s">
        <v>61</v>
      </c>
      <c r="AN60" s="35"/>
      <c r="AO60" s="35"/>
      <c r="AP60" s="33"/>
      <c r="AQ60" s="33"/>
      <c r="AR60" s="36"/>
      <c r="BE60" s="31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1"/>
      <c r="B64" s="32"/>
      <c r="C64" s="33"/>
      <c r="D64" s="46" t="s">
        <v>62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63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1"/>
      <c r="B75" s="32"/>
      <c r="C75" s="33"/>
      <c r="D75" s="49" t="s">
        <v>60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61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60</v>
      </c>
      <c r="AI75" s="35"/>
      <c r="AJ75" s="35"/>
      <c r="AK75" s="35"/>
      <c r="AL75" s="35"/>
      <c r="AM75" s="49" t="s">
        <v>61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19" t="s">
        <v>64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5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Vybaveni_REACT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04" t="str">
        <f>K6</f>
        <v>NNP Moravská Třebová - VYBAVENÍ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5" t="s">
        <v>22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Moravská Třebová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5" t="s">
        <v>24</v>
      </c>
      <c r="AJ87" s="33"/>
      <c r="AK87" s="33"/>
      <c r="AL87" s="33"/>
      <c r="AM87" s="206" t="str">
        <f>IF(AN8= "","",AN8)</f>
        <v>20. 4. 2021</v>
      </c>
      <c r="AN87" s="206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25.7" customHeight="1">
      <c r="A89" s="31"/>
      <c r="B89" s="32"/>
      <c r="C89" s="25" t="s">
        <v>30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Nemocnice následné péče Moravská Třebová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5" t="s">
        <v>38</v>
      </c>
      <c r="AJ89" s="33"/>
      <c r="AK89" s="33"/>
      <c r="AL89" s="33"/>
      <c r="AM89" s="207" t="str">
        <f>IF(E17="","",E17)</f>
        <v>SIEBERT + TALAŠ, spol. s r.o.</v>
      </c>
      <c r="AN89" s="208"/>
      <c r="AO89" s="208"/>
      <c r="AP89" s="208"/>
      <c r="AQ89" s="33"/>
      <c r="AR89" s="36"/>
      <c r="AS89" s="209" t="s">
        <v>65</v>
      </c>
      <c r="AT89" s="21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7" customHeight="1">
      <c r="A90" s="31"/>
      <c r="B90" s="32"/>
      <c r="C90" s="25" t="s">
        <v>36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5" t="s">
        <v>43</v>
      </c>
      <c r="AJ90" s="33"/>
      <c r="AK90" s="33"/>
      <c r="AL90" s="33"/>
      <c r="AM90" s="207" t="str">
        <f>IF(E20="","",E20)</f>
        <v>SIEBERT + TALAŠ, spol. s r.o.</v>
      </c>
      <c r="AN90" s="208"/>
      <c r="AO90" s="208"/>
      <c r="AP90" s="208"/>
      <c r="AQ90" s="33"/>
      <c r="AR90" s="36"/>
      <c r="AS90" s="211"/>
      <c r="AT90" s="21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13"/>
      <c r="AT91" s="21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194" t="s">
        <v>66</v>
      </c>
      <c r="D92" s="195"/>
      <c r="E92" s="195"/>
      <c r="F92" s="195"/>
      <c r="G92" s="195"/>
      <c r="H92" s="70"/>
      <c r="I92" s="196" t="s">
        <v>67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68</v>
      </c>
      <c r="AH92" s="195"/>
      <c r="AI92" s="195"/>
      <c r="AJ92" s="195"/>
      <c r="AK92" s="195"/>
      <c r="AL92" s="195"/>
      <c r="AM92" s="195"/>
      <c r="AN92" s="196" t="s">
        <v>69</v>
      </c>
      <c r="AO92" s="195"/>
      <c r="AP92" s="198"/>
      <c r="AQ92" s="71" t="s">
        <v>70</v>
      </c>
      <c r="AR92" s="36"/>
      <c r="AS92" s="72" t="s">
        <v>71</v>
      </c>
      <c r="AT92" s="73" t="s">
        <v>72</v>
      </c>
      <c r="AU92" s="73" t="s">
        <v>73</v>
      </c>
      <c r="AV92" s="73" t="s">
        <v>74</v>
      </c>
      <c r="AW92" s="73" t="s">
        <v>75</v>
      </c>
      <c r="AX92" s="73" t="s">
        <v>76</v>
      </c>
      <c r="AY92" s="73" t="s">
        <v>77</v>
      </c>
      <c r="AZ92" s="73" t="s">
        <v>78</v>
      </c>
      <c r="BA92" s="73" t="s">
        <v>79</v>
      </c>
      <c r="BB92" s="73" t="s">
        <v>80</v>
      </c>
      <c r="BC92" s="73" t="s">
        <v>81</v>
      </c>
      <c r="BD92" s="74" t="s">
        <v>82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83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02">
        <f>ROUND(AG95,2)</f>
        <v>0</v>
      </c>
      <c r="AH94" s="202"/>
      <c r="AI94" s="202"/>
      <c r="AJ94" s="202"/>
      <c r="AK94" s="202"/>
      <c r="AL94" s="202"/>
      <c r="AM94" s="202"/>
      <c r="AN94" s="203">
        <f>SUM(AG94,AT94)</f>
        <v>0</v>
      </c>
      <c r="AO94" s="203"/>
      <c r="AP94" s="203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84</v>
      </c>
      <c r="BT94" s="88" t="s">
        <v>85</v>
      </c>
      <c r="BU94" s="89" t="s">
        <v>86</v>
      </c>
      <c r="BV94" s="88" t="s">
        <v>87</v>
      </c>
      <c r="BW94" s="88" t="s">
        <v>5</v>
      </c>
      <c r="BX94" s="88" t="s">
        <v>88</v>
      </c>
      <c r="CL94" s="88" t="s">
        <v>19</v>
      </c>
    </row>
    <row r="95" spans="1:91" s="7" customFormat="1" ht="16.5" customHeight="1">
      <c r="A95" s="90" t="s">
        <v>89</v>
      </c>
      <c r="B95" s="91"/>
      <c r="C95" s="92"/>
      <c r="D95" s="201" t="s">
        <v>90</v>
      </c>
      <c r="E95" s="201"/>
      <c r="F95" s="201"/>
      <c r="G95" s="201"/>
      <c r="H95" s="201"/>
      <c r="I95" s="93"/>
      <c r="J95" s="201" t="s">
        <v>91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>'IT - Projekt IT NNP'!J30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94" t="s">
        <v>92</v>
      </c>
      <c r="AR95" s="95"/>
      <c r="AS95" s="96">
        <v>0</v>
      </c>
      <c r="AT95" s="97">
        <f>ROUND(SUM(AV95:AW95),2)</f>
        <v>0</v>
      </c>
      <c r="AU95" s="98">
        <f>'IT - Projekt IT NNP'!P117</f>
        <v>0</v>
      </c>
      <c r="AV95" s="97">
        <f>'IT - Projekt IT NNP'!J33</f>
        <v>0</v>
      </c>
      <c r="AW95" s="97">
        <f>'IT - Projekt IT NNP'!J34</f>
        <v>0</v>
      </c>
      <c r="AX95" s="97">
        <f>'IT - Projekt IT NNP'!J35</f>
        <v>0</v>
      </c>
      <c r="AY95" s="97">
        <f>'IT - Projekt IT NNP'!J36</f>
        <v>0</v>
      </c>
      <c r="AZ95" s="97">
        <f>'IT - Projekt IT NNP'!F33</f>
        <v>0</v>
      </c>
      <c r="BA95" s="97">
        <f>'IT - Projekt IT NNP'!F34</f>
        <v>0</v>
      </c>
      <c r="BB95" s="97">
        <f>'IT - Projekt IT NNP'!F35</f>
        <v>0</v>
      </c>
      <c r="BC95" s="97">
        <f>'IT - Projekt IT NNP'!F36</f>
        <v>0</v>
      </c>
      <c r="BD95" s="99">
        <f>'IT - Projekt IT NNP'!F37</f>
        <v>0</v>
      </c>
      <c r="BT95" s="100" t="s">
        <v>93</v>
      </c>
      <c r="BV95" s="100" t="s">
        <v>87</v>
      </c>
      <c r="BW95" s="100" t="s">
        <v>94</v>
      </c>
      <c r="BX95" s="100" t="s">
        <v>5</v>
      </c>
      <c r="CL95" s="100" t="s">
        <v>1</v>
      </c>
      <c r="CM95" s="100" t="s">
        <v>95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xh+zVbMp8su9CfNWaKTkYHECfHSk5uPG/GDK9X9SLAu61pgB/CnirMQAhzOtxTGEjozk9N8iFEK3d4cLa03Hzg==" saltValue="DjYcYfWqp98n3uoEohK1PDWINvH2ko290EGF0Ydgb1XSA4mDFx1kPuwvz1e0dCHcnh4FvnBzxeIFw9U2piVrU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IT - Projekt IT NNP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P132"/>
  <sheetViews>
    <sheetView showGridLines="0" tabSelected="1" topLeftCell="A103" workbookViewId="0">
      <selection activeCell="I120" sqref="I1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2" width="9.33203125" style="1" hidden="1"/>
    <col min="63" max="63" width="0.33203125" style="1" hidden="1" customWidth="1"/>
    <col min="64" max="65" width="0.1640625" style="1" hidden="1" customWidth="1"/>
    <col min="66" max="66" width="0.33203125" hidden="1" customWidth="1"/>
    <col min="67" max="67" width="0.6640625" hidden="1" customWidth="1"/>
    <col min="68" max="68" width="0.1640625" hidden="1" customWidth="1"/>
  </cols>
  <sheetData>
    <row r="2" spans="1:46" s="1" customFormat="1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94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6"/>
      <c r="AT3" s="13" t="s">
        <v>95</v>
      </c>
    </row>
    <row r="4" spans="1:46" s="1" customFormat="1" ht="24.95" hidden="1" customHeight="1">
      <c r="B4" s="16"/>
      <c r="D4" s="103" t="s">
        <v>96</v>
      </c>
      <c r="L4" s="16"/>
      <c r="M4" s="104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5" t="s">
        <v>16</v>
      </c>
      <c r="L6" s="16"/>
    </row>
    <row r="7" spans="1:46" s="1" customFormat="1" ht="16.5" hidden="1" customHeight="1">
      <c r="B7" s="16"/>
      <c r="E7" s="237" t="str">
        <f>'Rekapitulace stavby'!K6</f>
        <v>NNP Moravská Třebová - VYBAVENÍ</v>
      </c>
      <c r="F7" s="238"/>
      <c r="G7" s="238"/>
      <c r="H7" s="238"/>
      <c r="L7" s="16"/>
    </row>
    <row r="8" spans="1:46" s="2" customFormat="1" ht="12" hidden="1" customHeight="1">
      <c r="A8" s="31"/>
      <c r="B8" s="36"/>
      <c r="C8" s="31"/>
      <c r="D8" s="105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39" t="s">
        <v>98</v>
      </c>
      <c r="F9" s="240"/>
      <c r="G9" s="240"/>
      <c r="H9" s="24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20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5" t="s">
        <v>22</v>
      </c>
      <c r="E12" s="31"/>
      <c r="F12" s="106" t="s">
        <v>23</v>
      </c>
      <c r="G12" s="31"/>
      <c r="H12" s="31"/>
      <c r="I12" s="105" t="s">
        <v>24</v>
      </c>
      <c r="J12" s="107" t="str">
        <f>'Rekapitulace stavby'!AN8</f>
        <v>20. 4. 2021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5" t="s">
        <v>30</v>
      </c>
      <c r="E14" s="31"/>
      <c r="F14" s="31"/>
      <c r="G14" s="31"/>
      <c r="H14" s="31"/>
      <c r="I14" s="105" t="s">
        <v>31</v>
      </c>
      <c r="J14" s="106" t="s">
        <v>32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6" t="s">
        <v>33</v>
      </c>
      <c r="F15" s="31"/>
      <c r="G15" s="31"/>
      <c r="H15" s="31"/>
      <c r="I15" s="105" t="s">
        <v>34</v>
      </c>
      <c r="J15" s="106" t="s">
        <v>35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5" t="s">
        <v>36</v>
      </c>
      <c r="E17" s="31"/>
      <c r="F17" s="31"/>
      <c r="G17" s="31"/>
      <c r="H17" s="31"/>
      <c r="I17" s="105" t="s">
        <v>31</v>
      </c>
      <c r="J17" s="26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41" t="str">
        <f>'Rekapitulace stavby'!E14</f>
        <v>Vyplň údaj</v>
      </c>
      <c r="F18" s="242"/>
      <c r="G18" s="242"/>
      <c r="H18" s="242"/>
      <c r="I18" s="105" t="s">
        <v>34</v>
      </c>
      <c r="J18" s="26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5" t="s">
        <v>38</v>
      </c>
      <c r="E20" s="31"/>
      <c r="F20" s="31"/>
      <c r="G20" s="31"/>
      <c r="H20" s="31"/>
      <c r="I20" s="105" t="s">
        <v>31</v>
      </c>
      <c r="J20" s="106" t="s">
        <v>39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6" t="s">
        <v>40</v>
      </c>
      <c r="F21" s="31"/>
      <c r="G21" s="31"/>
      <c r="H21" s="31"/>
      <c r="I21" s="105" t="s">
        <v>34</v>
      </c>
      <c r="J21" s="106" t="s">
        <v>41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5" t="s">
        <v>43</v>
      </c>
      <c r="E23" s="31"/>
      <c r="F23" s="31"/>
      <c r="G23" s="31"/>
      <c r="H23" s="31"/>
      <c r="I23" s="105" t="s">
        <v>31</v>
      </c>
      <c r="J23" s="106" t="s">
        <v>39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6" t="s">
        <v>40</v>
      </c>
      <c r="F24" s="31"/>
      <c r="G24" s="31"/>
      <c r="H24" s="31"/>
      <c r="I24" s="105" t="s">
        <v>34</v>
      </c>
      <c r="J24" s="106" t="s">
        <v>41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5" t="s">
        <v>44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8"/>
      <c r="B27" s="109"/>
      <c r="C27" s="108"/>
      <c r="D27" s="108"/>
      <c r="E27" s="243" t="s">
        <v>1</v>
      </c>
      <c r="F27" s="243"/>
      <c r="G27" s="243"/>
      <c r="H27" s="2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2" t="s">
        <v>45</v>
      </c>
      <c r="E30" s="31"/>
      <c r="F30" s="31"/>
      <c r="G30" s="31"/>
      <c r="H30" s="31"/>
      <c r="I30" s="31"/>
      <c r="J30" s="11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4" t="s">
        <v>47</v>
      </c>
      <c r="G32" s="31"/>
      <c r="H32" s="31"/>
      <c r="I32" s="114" t="s">
        <v>46</v>
      </c>
      <c r="J32" s="114" t="s">
        <v>48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5" t="s">
        <v>49</v>
      </c>
      <c r="E33" s="105" t="s">
        <v>50</v>
      </c>
      <c r="F33" s="116">
        <f>ROUND((SUM(BE117:BE131)),  2)</f>
        <v>0</v>
      </c>
      <c r="G33" s="31"/>
      <c r="H33" s="31"/>
      <c r="I33" s="117">
        <v>0.21</v>
      </c>
      <c r="J33" s="116">
        <f>ROUND(((SUM(BE117:BE131))*I33),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5" t="s">
        <v>51</v>
      </c>
      <c r="F34" s="116">
        <f>ROUND((SUM(BF117:BF131)),  2)</f>
        <v>0</v>
      </c>
      <c r="G34" s="31"/>
      <c r="H34" s="31"/>
      <c r="I34" s="117">
        <v>0.15</v>
      </c>
      <c r="J34" s="116">
        <f>ROUND(((SUM(BF117:BF131))*I34),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52</v>
      </c>
      <c r="F35" s="116">
        <f>ROUND((SUM(BG117:BG131)),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53</v>
      </c>
      <c r="F36" s="116">
        <f>ROUND((SUM(BH117:BH131)),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54</v>
      </c>
      <c r="F37" s="116">
        <f>ROUND((SUM(BI117:BI131)),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8"/>
      <c r="D39" s="119" t="s">
        <v>55</v>
      </c>
      <c r="E39" s="120"/>
      <c r="F39" s="120"/>
      <c r="G39" s="121" t="s">
        <v>56</v>
      </c>
      <c r="H39" s="122" t="s">
        <v>57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6"/>
      <c r="L41" s="16"/>
    </row>
    <row r="42" spans="1:31" s="1" customFormat="1" ht="14.45" hidden="1" customHeight="1">
      <c r="B42" s="16"/>
      <c r="L42" s="16"/>
    </row>
    <row r="43" spans="1:31" s="1" customFormat="1" ht="14.45" hidden="1" customHeight="1">
      <c r="B43" s="16"/>
      <c r="L43" s="16"/>
    </row>
    <row r="44" spans="1:31" s="1" customFormat="1" ht="14.45" hidden="1" customHeight="1">
      <c r="B44" s="16"/>
      <c r="L44" s="16"/>
    </row>
    <row r="45" spans="1:31" s="1" customFormat="1" ht="14.45" hidden="1" customHeight="1">
      <c r="B45" s="16"/>
      <c r="L45" s="16"/>
    </row>
    <row r="46" spans="1:31" s="1" customFormat="1" ht="14.45" hidden="1" customHeight="1">
      <c r="B46" s="16"/>
      <c r="L46" s="16"/>
    </row>
    <row r="47" spans="1:31" s="1" customFormat="1" ht="14.45" hidden="1" customHeight="1">
      <c r="B47" s="16"/>
      <c r="L47" s="16"/>
    </row>
    <row r="48" spans="1:31" s="1" customFormat="1" ht="14.45" hidden="1" customHeight="1">
      <c r="B48" s="16"/>
      <c r="L48" s="16"/>
    </row>
    <row r="49" spans="1:31" s="1" customFormat="1" ht="14.45" hidden="1" customHeight="1">
      <c r="B49" s="16"/>
      <c r="L49" s="16"/>
    </row>
    <row r="50" spans="1:31" s="2" customFormat="1" ht="14.45" hidden="1" customHeight="1">
      <c r="B50" s="48"/>
      <c r="D50" s="125" t="s">
        <v>58</v>
      </c>
      <c r="E50" s="126"/>
      <c r="F50" s="126"/>
      <c r="G50" s="125" t="s">
        <v>59</v>
      </c>
      <c r="H50" s="126"/>
      <c r="I50" s="126"/>
      <c r="J50" s="126"/>
      <c r="K50" s="126"/>
      <c r="L50" s="48"/>
    </row>
    <row r="51" spans="1:31" hidden="1">
      <c r="B51" s="16"/>
      <c r="L51" s="16"/>
    </row>
    <row r="52" spans="1:31" hidden="1">
      <c r="B52" s="16"/>
      <c r="L52" s="16"/>
    </row>
    <row r="53" spans="1:31" hidden="1">
      <c r="B53" s="16"/>
      <c r="L53" s="16"/>
    </row>
    <row r="54" spans="1:31" hidden="1">
      <c r="B54" s="16"/>
      <c r="L54" s="16"/>
    </row>
    <row r="55" spans="1:31" hidden="1">
      <c r="B55" s="16"/>
      <c r="L55" s="16"/>
    </row>
    <row r="56" spans="1:31" hidden="1">
      <c r="B56" s="16"/>
      <c r="L56" s="16"/>
    </row>
    <row r="57" spans="1:31" hidden="1">
      <c r="B57" s="16"/>
      <c r="L57" s="16"/>
    </row>
    <row r="58" spans="1:31" hidden="1">
      <c r="B58" s="16"/>
      <c r="L58" s="16"/>
    </row>
    <row r="59" spans="1:31" hidden="1">
      <c r="B59" s="16"/>
      <c r="L59" s="16"/>
    </row>
    <row r="60" spans="1:31" hidden="1">
      <c r="B60" s="16"/>
      <c r="L60" s="16"/>
    </row>
    <row r="61" spans="1:31" s="2" customFormat="1" ht="12.75" hidden="1">
      <c r="A61" s="31"/>
      <c r="B61" s="36"/>
      <c r="C61" s="31"/>
      <c r="D61" s="127" t="s">
        <v>60</v>
      </c>
      <c r="E61" s="128"/>
      <c r="F61" s="129" t="s">
        <v>61</v>
      </c>
      <c r="G61" s="127" t="s">
        <v>60</v>
      </c>
      <c r="H61" s="128"/>
      <c r="I61" s="128"/>
      <c r="J61" s="130" t="s">
        <v>61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6"/>
      <c r="L62" s="16"/>
    </row>
    <row r="63" spans="1:31" hidden="1">
      <c r="B63" s="16"/>
      <c r="L63" s="16"/>
    </row>
    <row r="64" spans="1:31" hidden="1">
      <c r="B64" s="16"/>
      <c r="L64" s="16"/>
    </row>
    <row r="65" spans="1:31" s="2" customFormat="1" ht="12.75" hidden="1">
      <c r="A65" s="31"/>
      <c r="B65" s="36"/>
      <c r="C65" s="31"/>
      <c r="D65" s="125" t="s">
        <v>62</v>
      </c>
      <c r="E65" s="131"/>
      <c r="F65" s="131"/>
      <c r="G65" s="125" t="s">
        <v>63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6"/>
      <c r="L66" s="16"/>
    </row>
    <row r="67" spans="1:31" hidden="1">
      <c r="B67" s="16"/>
      <c r="L67" s="16"/>
    </row>
    <row r="68" spans="1:31" hidden="1">
      <c r="B68" s="16"/>
      <c r="L68" s="16"/>
    </row>
    <row r="69" spans="1:31" hidden="1">
      <c r="B69" s="16"/>
      <c r="L69" s="16"/>
    </row>
    <row r="70" spans="1:31" hidden="1">
      <c r="B70" s="16"/>
      <c r="L70" s="16"/>
    </row>
    <row r="71" spans="1:31" hidden="1">
      <c r="B71" s="16"/>
      <c r="L71" s="16"/>
    </row>
    <row r="72" spans="1:31" hidden="1">
      <c r="B72" s="16"/>
      <c r="L72" s="16"/>
    </row>
    <row r="73" spans="1:31" hidden="1">
      <c r="B73" s="16"/>
      <c r="L73" s="16"/>
    </row>
    <row r="74" spans="1:31" hidden="1">
      <c r="B74" s="16"/>
      <c r="L74" s="16"/>
    </row>
    <row r="75" spans="1:31" hidden="1">
      <c r="B75" s="16"/>
      <c r="L75" s="16"/>
    </row>
    <row r="76" spans="1:31" s="2" customFormat="1" ht="12.75" hidden="1">
      <c r="A76" s="31"/>
      <c r="B76" s="36"/>
      <c r="C76" s="31"/>
      <c r="D76" s="127" t="s">
        <v>60</v>
      </c>
      <c r="E76" s="128"/>
      <c r="F76" s="129" t="s">
        <v>61</v>
      </c>
      <c r="G76" s="127" t="s">
        <v>60</v>
      </c>
      <c r="H76" s="128"/>
      <c r="I76" s="128"/>
      <c r="J76" s="130" t="s">
        <v>61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19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5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35" t="str">
        <f>E7</f>
        <v>NNP Moravská Třebová - VYBAVENÍ</v>
      </c>
      <c r="F85" s="236"/>
      <c r="G85" s="236"/>
      <c r="H85" s="23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5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04" t="str">
        <f>E9</f>
        <v>IT - Projekt IT NNP</v>
      </c>
      <c r="F87" s="234"/>
      <c r="G87" s="234"/>
      <c r="H87" s="23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5" t="s">
        <v>22</v>
      </c>
      <c r="D89" s="33"/>
      <c r="E89" s="33"/>
      <c r="F89" s="23" t="str">
        <f>F12</f>
        <v>Moravská Třebová</v>
      </c>
      <c r="G89" s="33"/>
      <c r="H89" s="33"/>
      <c r="I89" s="25" t="s">
        <v>24</v>
      </c>
      <c r="J89" s="63" t="str">
        <f>IF(J12="","",J12)</f>
        <v>20. 4. 2021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5" t="s">
        <v>30</v>
      </c>
      <c r="D91" s="33"/>
      <c r="E91" s="33"/>
      <c r="F91" s="23" t="str">
        <f>E15</f>
        <v>Nemocnice následné péče Moravská Třebová</v>
      </c>
      <c r="G91" s="33"/>
      <c r="H91" s="33"/>
      <c r="I91" s="25" t="s">
        <v>38</v>
      </c>
      <c r="J91" s="29" t="str">
        <f>E21</f>
        <v>SIEBERT + TALAŠ, spol. s 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hidden="1" customHeight="1">
      <c r="A92" s="31"/>
      <c r="B92" s="32"/>
      <c r="C92" s="25" t="s">
        <v>36</v>
      </c>
      <c r="D92" s="33"/>
      <c r="E92" s="33"/>
      <c r="F92" s="23" t="str">
        <f>IF(E18="","",E18)</f>
        <v>Vyplň údaj</v>
      </c>
      <c r="G92" s="33"/>
      <c r="H92" s="33"/>
      <c r="I92" s="25" t="s">
        <v>43</v>
      </c>
      <c r="J92" s="29" t="str">
        <f>E24</f>
        <v>SIEBERT + TALAŠ, spol. s 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36" t="s">
        <v>100</v>
      </c>
      <c r="D94" s="137"/>
      <c r="E94" s="137"/>
      <c r="F94" s="137"/>
      <c r="G94" s="137"/>
      <c r="H94" s="137"/>
      <c r="I94" s="137"/>
      <c r="J94" s="138" t="s">
        <v>101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39" t="s">
        <v>102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3" t="s">
        <v>103</v>
      </c>
    </row>
    <row r="97" spans="1:31" s="9" customFormat="1" ht="24.95" hidden="1" customHeight="1">
      <c r="B97" s="140"/>
      <c r="C97" s="141"/>
      <c r="D97" s="142" t="s">
        <v>104</v>
      </c>
      <c r="E97" s="143"/>
      <c r="F97" s="143"/>
      <c r="G97" s="143"/>
      <c r="H97" s="143"/>
      <c r="I97" s="143"/>
      <c r="J97" s="144">
        <f>J118</f>
        <v>0</v>
      </c>
      <c r="K97" s="141"/>
      <c r="L97" s="145"/>
    </row>
    <row r="98" spans="1:31" s="2" customFormat="1" ht="21.75" hidden="1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hidden="1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hidden="1"/>
    <row r="101" spans="1:31" hidden="1"/>
    <row r="102" spans="1:31" hidden="1"/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19" t="s">
        <v>105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5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35" t="str">
        <f>E7</f>
        <v>NNP Moravská Třebová - VYBAVENÍ</v>
      </c>
      <c r="F107" s="236"/>
      <c r="G107" s="236"/>
      <c r="H107" s="236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5" t="s">
        <v>97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04" t="str">
        <f>E9</f>
        <v>IT - Projekt IT NNP</v>
      </c>
      <c r="F109" s="234"/>
      <c r="G109" s="234"/>
      <c r="H109" s="23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5" t="s">
        <v>22</v>
      </c>
      <c r="D111" s="33"/>
      <c r="E111" s="33"/>
      <c r="F111" s="23" t="str">
        <f>F12</f>
        <v>Moravská Třebová</v>
      </c>
      <c r="G111" s="33"/>
      <c r="H111" s="33"/>
      <c r="I111" s="25" t="s">
        <v>24</v>
      </c>
      <c r="J111" s="63" t="str">
        <f>IF(J12="","",J12)</f>
        <v>20. 4. 2021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5.7" customHeight="1">
      <c r="A113" s="31"/>
      <c r="B113" s="32"/>
      <c r="C113" s="25" t="s">
        <v>30</v>
      </c>
      <c r="D113" s="33"/>
      <c r="E113" s="33"/>
      <c r="F113" s="23" t="str">
        <f>E15</f>
        <v>Nemocnice následné péče Moravská Třebová</v>
      </c>
      <c r="G113" s="33"/>
      <c r="H113" s="33"/>
      <c r="I113" s="25" t="s">
        <v>38</v>
      </c>
      <c r="J113" s="29" t="str">
        <f>E21</f>
        <v>SIEBERT + TALAŠ, spol. s 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5.7" customHeight="1">
      <c r="A114" s="31"/>
      <c r="B114" s="32"/>
      <c r="C114" s="25" t="s">
        <v>36</v>
      </c>
      <c r="D114" s="33"/>
      <c r="E114" s="33"/>
      <c r="F114" s="177" t="str">
        <f>IF(E18="","",E18)</f>
        <v>Vyplň údaj</v>
      </c>
      <c r="G114" s="33"/>
      <c r="H114" s="33"/>
      <c r="I114" s="25" t="s">
        <v>43</v>
      </c>
      <c r="J114" s="29" t="str">
        <f>E24</f>
        <v>SIEBERT + TALAŠ, spol. s r.o.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46"/>
      <c r="B116" s="147"/>
      <c r="C116" s="148" t="s">
        <v>106</v>
      </c>
      <c r="D116" s="149" t="s">
        <v>70</v>
      </c>
      <c r="E116" s="149" t="s">
        <v>66</v>
      </c>
      <c r="F116" s="149" t="s">
        <v>67</v>
      </c>
      <c r="G116" s="149" t="s">
        <v>107</v>
      </c>
      <c r="H116" s="149" t="s">
        <v>108</v>
      </c>
      <c r="I116" s="149" t="s">
        <v>109</v>
      </c>
      <c r="J116" s="150" t="s">
        <v>101</v>
      </c>
      <c r="K116" s="151" t="s">
        <v>110</v>
      </c>
      <c r="L116" s="152"/>
      <c r="M116" s="72" t="s">
        <v>1</v>
      </c>
      <c r="N116" s="73" t="s">
        <v>49</v>
      </c>
      <c r="O116" s="73" t="s">
        <v>111</v>
      </c>
      <c r="P116" s="73" t="s">
        <v>112</v>
      </c>
      <c r="Q116" s="73" t="s">
        <v>113</v>
      </c>
      <c r="R116" s="73" t="s">
        <v>114</v>
      </c>
      <c r="S116" s="73" t="s">
        <v>115</v>
      </c>
      <c r="T116" s="74" t="s">
        <v>116</v>
      </c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</row>
    <row r="117" spans="1:65" s="2" customFormat="1" ht="22.9" customHeight="1">
      <c r="A117" s="31"/>
      <c r="B117" s="32"/>
      <c r="C117" s="79" t="s">
        <v>117</v>
      </c>
      <c r="D117" s="33"/>
      <c r="E117" s="33"/>
      <c r="F117" s="33"/>
      <c r="G117" s="33"/>
      <c r="H117" s="33"/>
      <c r="I117" s="33"/>
      <c r="J117" s="153">
        <f>BK117</f>
        <v>0</v>
      </c>
      <c r="K117" s="33"/>
      <c r="L117" s="36"/>
      <c r="M117" s="75"/>
      <c r="N117" s="154"/>
      <c r="O117" s="76"/>
      <c r="P117" s="155">
        <f>P118</f>
        <v>0</v>
      </c>
      <c r="Q117" s="76"/>
      <c r="R117" s="155">
        <f>R118</f>
        <v>0</v>
      </c>
      <c r="S117" s="76"/>
      <c r="T117" s="156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3" t="s">
        <v>84</v>
      </c>
      <c r="AU117" s="13" t="s">
        <v>103</v>
      </c>
      <c r="BK117" s="157">
        <f>BK118</f>
        <v>0</v>
      </c>
    </row>
    <row r="118" spans="1:65" s="11" customFormat="1" ht="25.9" customHeight="1">
      <c r="B118" s="158"/>
      <c r="C118" s="159"/>
      <c r="D118" s="160" t="s">
        <v>84</v>
      </c>
      <c r="E118" s="161" t="s">
        <v>90</v>
      </c>
      <c r="F118" s="161" t="s">
        <v>118</v>
      </c>
      <c r="G118" s="159"/>
      <c r="H118" s="159"/>
      <c r="I118" s="162"/>
      <c r="J118" s="163">
        <f>BK118</f>
        <v>0</v>
      </c>
      <c r="K118" s="159"/>
      <c r="L118" s="164"/>
      <c r="M118" s="165"/>
      <c r="N118" s="166"/>
      <c r="O118" s="166"/>
      <c r="P118" s="167">
        <f>SUM(P119:P131)</f>
        <v>0</v>
      </c>
      <c r="Q118" s="166"/>
      <c r="R118" s="167">
        <f>SUM(R119:R131)</f>
        <v>0</v>
      </c>
      <c r="S118" s="166"/>
      <c r="T118" s="168">
        <f>SUM(T119:T131)</f>
        <v>0</v>
      </c>
      <c r="AR118" s="169" t="s">
        <v>93</v>
      </c>
      <c r="AT118" s="170" t="s">
        <v>84</v>
      </c>
      <c r="AU118" s="170" t="s">
        <v>85</v>
      </c>
      <c r="AY118" s="169" t="s">
        <v>119</v>
      </c>
      <c r="BK118" s="171">
        <f>SUM(BK119:BK131)</f>
        <v>0</v>
      </c>
    </row>
    <row r="119" spans="1:65" s="2" customFormat="1" ht="21.75" customHeight="1">
      <c r="A119" s="31"/>
      <c r="B119" s="32"/>
      <c r="C119" s="172">
        <v>1</v>
      </c>
      <c r="D119" s="172" t="s">
        <v>120</v>
      </c>
      <c r="E119" s="173" t="s">
        <v>121</v>
      </c>
      <c r="F119" s="174" t="s">
        <v>122</v>
      </c>
      <c r="G119" s="175" t="s">
        <v>123</v>
      </c>
      <c r="H119" s="176">
        <v>25</v>
      </c>
      <c r="I119" s="177"/>
      <c r="J119" s="178">
        <f>ROUND(I119*H119,2)</f>
        <v>0</v>
      </c>
      <c r="K119" s="179"/>
      <c r="L119" s="36"/>
      <c r="M119" s="180" t="s">
        <v>1</v>
      </c>
      <c r="N119" s="181" t="s">
        <v>50</v>
      </c>
      <c r="O119" s="6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4" t="s">
        <v>124</v>
      </c>
      <c r="AT119" s="184" t="s">
        <v>120</v>
      </c>
      <c r="AU119" s="184" t="s">
        <v>93</v>
      </c>
      <c r="AY119" s="13" t="s">
        <v>119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93</v>
      </c>
      <c r="BK119" s="185">
        <f>ROUND(I119*H119,2)</f>
        <v>0</v>
      </c>
      <c r="BL119" s="13" t="s">
        <v>124</v>
      </c>
      <c r="BM119" s="184" t="s">
        <v>125</v>
      </c>
    </row>
    <row r="120" spans="1:65" s="2" customFormat="1" ht="87.75">
      <c r="A120" s="31"/>
      <c r="B120" s="32"/>
      <c r="C120" s="33"/>
      <c r="D120" s="186" t="s">
        <v>126</v>
      </c>
      <c r="E120" s="33"/>
      <c r="F120" s="187" t="s">
        <v>147</v>
      </c>
      <c r="G120" s="33"/>
      <c r="H120" s="33"/>
      <c r="I120" s="188"/>
      <c r="J120" s="33"/>
      <c r="K120" s="33"/>
      <c r="L120" s="36"/>
      <c r="M120" s="189"/>
      <c r="N120" s="19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3" t="s">
        <v>126</v>
      </c>
      <c r="AU120" s="13" t="s">
        <v>93</v>
      </c>
      <c r="BK120" s="185"/>
    </row>
    <row r="121" spans="1:65" s="2" customFormat="1" ht="24">
      <c r="A121" s="191"/>
      <c r="B121" s="32"/>
      <c r="C121" s="172">
        <v>2</v>
      </c>
      <c r="D121" s="172" t="s">
        <v>120</v>
      </c>
      <c r="E121" s="173" t="s">
        <v>127</v>
      </c>
      <c r="F121" s="174" t="s">
        <v>122</v>
      </c>
      <c r="G121" s="175" t="s">
        <v>123</v>
      </c>
      <c r="H121" s="176">
        <v>15</v>
      </c>
      <c r="I121" s="177"/>
      <c r="J121" s="178">
        <f>ROUND(I121*H121,2)</f>
        <v>0</v>
      </c>
      <c r="K121" s="192"/>
      <c r="L121" s="36"/>
      <c r="M121" s="189"/>
      <c r="N121" s="190"/>
      <c r="O121" s="68"/>
      <c r="P121" s="68"/>
      <c r="Q121" s="68"/>
      <c r="R121" s="68"/>
      <c r="S121" s="68"/>
      <c r="T121" s="69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T121" s="13"/>
      <c r="AU121" s="13"/>
      <c r="BK121" s="185">
        <f t="shared" ref="BK120:BK122" si="0">ROUND(I121*H121,2)</f>
        <v>0</v>
      </c>
    </row>
    <row r="122" spans="1:65" s="2" customFormat="1" ht="87.75">
      <c r="A122" s="191"/>
      <c r="B122" s="32"/>
      <c r="C122" s="192"/>
      <c r="D122" s="186" t="s">
        <v>126</v>
      </c>
      <c r="E122" s="192"/>
      <c r="F122" s="187" t="s">
        <v>148</v>
      </c>
      <c r="G122" s="192"/>
      <c r="H122" s="192"/>
      <c r="I122" s="188"/>
      <c r="J122" s="192"/>
      <c r="K122" s="192"/>
      <c r="L122" s="36"/>
      <c r="M122" s="189"/>
      <c r="N122" s="190"/>
      <c r="O122" s="68"/>
      <c r="P122" s="68"/>
      <c r="Q122" s="68"/>
      <c r="R122" s="68"/>
      <c r="S122" s="68"/>
      <c r="T122" s="69"/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  <c r="AT122" s="13"/>
      <c r="AU122" s="13"/>
      <c r="BK122" s="185"/>
    </row>
    <row r="123" spans="1:65" s="2" customFormat="1" ht="33" customHeight="1">
      <c r="A123" s="31"/>
      <c r="B123" s="32"/>
      <c r="C123" s="172">
        <v>3</v>
      </c>
      <c r="D123" s="172" t="s">
        <v>120</v>
      </c>
      <c r="E123" s="173" t="s">
        <v>130</v>
      </c>
      <c r="F123" s="174" t="s">
        <v>128</v>
      </c>
      <c r="G123" s="175" t="s">
        <v>123</v>
      </c>
      <c r="H123" s="176">
        <v>40</v>
      </c>
      <c r="I123" s="177"/>
      <c r="J123" s="178">
        <f>ROUND(I123*H123,2)</f>
        <v>0</v>
      </c>
      <c r="K123" s="179"/>
      <c r="L123" s="36"/>
      <c r="M123" s="180" t="s">
        <v>1</v>
      </c>
      <c r="N123" s="181" t="s">
        <v>50</v>
      </c>
      <c r="O123" s="6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124</v>
      </c>
      <c r="AT123" s="184" t="s">
        <v>120</v>
      </c>
      <c r="AU123" s="184" t="s">
        <v>93</v>
      </c>
      <c r="AY123" s="13" t="s">
        <v>119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93</v>
      </c>
      <c r="BK123" s="185">
        <f>ROUND(I123*H123,2)</f>
        <v>0</v>
      </c>
      <c r="BL123" s="13" t="s">
        <v>124</v>
      </c>
      <c r="BM123" s="184" t="s">
        <v>129</v>
      </c>
    </row>
    <row r="124" spans="1:65" s="2" customFormat="1" ht="66.75" customHeight="1">
      <c r="A124" s="31"/>
      <c r="B124" s="32"/>
      <c r="C124" s="172">
        <v>4</v>
      </c>
      <c r="D124" s="172" t="s">
        <v>120</v>
      </c>
      <c r="E124" s="173" t="s">
        <v>133</v>
      </c>
      <c r="F124" s="174" t="s">
        <v>131</v>
      </c>
      <c r="G124" s="175" t="s">
        <v>123</v>
      </c>
      <c r="H124" s="176">
        <v>30</v>
      </c>
      <c r="I124" s="177"/>
      <c r="J124" s="178">
        <f>ROUND(I124*H124,2)</f>
        <v>0</v>
      </c>
      <c r="K124" s="179"/>
      <c r="L124" s="36"/>
      <c r="M124" s="180" t="s">
        <v>1</v>
      </c>
      <c r="N124" s="181" t="s">
        <v>50</v>
      </c>
      <c r="O124" s="68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4" t="s">
        <v>124</v>
      </c>
      <c r="AT124" s="184" t="s">
        <v>120</v>
      </c>
      <c r="AU124" s="184" t="s">
        <v>93</v>
      </c>
      <c r="AY124" s="13" t="s">
        <v>119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93</v>
      </c>
      <c r="BK124" s="185">
        <f>ROUND(I124*H124,2)</f>
        <v>0</v>
      </c>
      <c r="BL124" s="13" t="s">
        <v>124</v>
      </c>
      <c r="BM124" s="184" t="s">
        <v>132</v>
      </c>
    </row>
    <row r="125" spans="1:65" s="2" customFormat="1" ht="16.5" customHeight="1">
      <c r="A125" s="31"/>
      <c r="B125" s="32"/>
      <c r="C125" s="172">
        <v>5</v>
      </c>
      <c r="D125" s="172" t="s">
        <v>120</v>
      </c>
      <c r="E125" s="173" t="s">
        <v>137</v>
      </c>
      <c r="F125" s="174" t="s">
        <v>134</v>
      </c>
      <c r="G125" s="175" t="s">
        <v>123</v>
      </c>
      <c r="H125" s="176">
        <v>5</v>
      </c>
      <c r="I125" s="177"/>
      <c r="J125" s="178">
        <f>ROUND(I125*H125,2)</f>
        <v>0</v>
      </c>
      <c r="K125" s="179"/>
      <c r="L125" s="36"/>
      <c r="M125" s="180" t="s">
        <v>1</v>
      </c>
      <c r="N125" s="181" t="s">
        <v>50</v>
      </c>
      <c r="O125" s="68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124</v>
      </c>
      <c r="AT125" s="184" t="s">
        <v>120</v>
      </c>
      <c r="AU125" s="184" t="s">
        <v>93</v>
      </c>
      <c r="AY125" s="13" t="s">
        <v>119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93</v>
      </c>
      <c r="BK125" s="185">
        <f>ROUND(I125*H125,2)</f>
        <v>0</v>
      </c>
      <c r="BL125" s="13" t="s">
        <v>124</v>
      </c>
      <c r="BM125" s="184" t="s">
        <v>135</v>
      </c>
    </row>
    <row r="126" spans="1:65" s="2" customFormat="1" ht="48.75">
      <c r="A126" s="31"/>
      <c r="B126" s="32"/>
      <c r="C126" s="33"/>
      <c r="D126" s="186" t="s">
        <v>126</v>
      </c>
      <c r="E126" s="33"/>
      <c r="F126" s="187" t="s">
        <v>136</v>
      </c>
      <c r="G126" s="33"/>
      <c r="H126" s="33"/>
      <c r="I126" s="188"/>
      <c r="J126" s="33"/>
      <c r="K126" s="33"/>
      <c r="L126" s="36"/>
      <c r="M126" s="189"/>
      <c r="N126" s="19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3" t="s">
        <v>126</v>
      </c>
      <c r="AU126" s="13" t="s">
        <v>93</v>
      </c>
    </row>
    <row r="127" spans="1:65" s="2" customFormat="1" ht="44.25" customHeight="1">
      <c r="A127" s="31"/>
      <c r="B127" s="32"/>
      <c r="C127" s="172">
        <v>6</v>
      </c>
      <c r="D127" s="172" t="s">
        <v>120</v>
      </c>
      <c r="E127" s="173" t="s">
        <v>140</v>
      </c>
      <c r="F127" s="174" t="s">
        <v>138</v>
      </c>
      <c r="G127" s="175" t="s">
        <v>123</v>
      </c>
      <c r="H127" s="176">
        <v>5</v>
      </c>
      <c r="I127" s="177"/>
      <c r="J127" s="178">
        <f t="shared" ref="J127:J131" si="1">ROUND(I127*H127,2)</f>
        <v>0</v>
      </c>
      <c r="K127" s="179"/>
      <c r="L127" s="36"/>
      <c r="M127" s="180" t="s">
        <v>1</v>
      </c>
      <c r="N127" s="181" t="s">
        <v>50</v>
      </c>
      <c r="O127" s="68"/>
      <c r="P127" s="182">
        <f t="shared" ref="P127:P131" si="2">O127*H127</f>
        <v>0</v>
      </c>
      <c r="Q127" s="182">
        <v>0</v>
      </c>
      <c r="R127" s="182">
        <f t="shared" ref="R127:R131" si="3">Q127*H127</f>
        <v>0</v>
      </c>
      <c r="S127" s="182">
        <v>0</v>
      </c>
      <c r="T127" s="183">
        <f t="shared" ref="T127:T131" si="4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124</v>
      </c>
      <c r="AT127" s="184" t="s">
        <v>120</v>
      </c>
      <c r="AU127" s="184" t="s">
        <v>93</v>
      </c>
      <c r="AY127" s="13" t="s">
        <v>119</v>
      </c>
      <c r="BE127" s="185">
        <f t="shared" ref="BE127:BE131" si="5">IF(N127="základní",J127,0)</f>
        <v>0</v>
      </c>
      <c r="BF127" s="185">
        <f t="shared" ref="BF127:BF131" si="6">IF(N127="snížená",J127,0)</f>
        <v>0</v>
      </c>
      <c r="BG127" s="185">
        <f t="shared" ref="BG127:BG131" si="7">IF(N127="zákl. přenesená",J127,0)</f>
        <v>0</v>
      </c>
      <c r="BH127" s="185">
        <f t="shared" ref="BH127:BH131" si="8">IF(N127="sníž. přenesená",J127,0)</f>
        <v>0</v>
      </c>
      <c r="BI127" s="185">
        <f t="shared" ref="BI127:BI131" si="9">IF(N127="nulová",J127,0)</f>
        <v>0</v>
      </c>
      <c r="BJ127" s="13" t="s">
        <v>93</v>
      </c>
      <c r="BK127" s="185">
        <f t="shared" ref="BK127:BK131" si="10">ROUND(I127*H127,2)</f>
        <v>0</v>
      </c>
      <c r="BL127" s="13" t="s">
        <v>124</v>
      </c>
      <c r="BM127" s="184" t="s">
        <v>139</v>
      </c>
    </row>
    <row r="128" spans="1:65" s="2" customFormat="1" ht="44.25" customHeight="1">
      <c r="A128" s="31"/>
      <c r="B128" s="32"/>
      <c r="C128" s="172">
        <v>7</v>
      </c>
      <c r="D128" s="172" t="s">
        <v>120</v>
      </c>
      <c r="E128" s="173" t="s">
        <v>150</v>
      </c>
      <c r="F128" s="174" t="s">
        <v>141</v>
      </c>
      <c r="G128" s="175" t="s">
        <v>123</v>
      </c>
      <c r="H128" s="176">
        <v>2</v>
      </c>
      <c r="I128" s="177"/>
      <c r="J128" s="178">
        <f t="shared" si="1"/>
        <v>0</v>
      </c>
      <c r="K128" s="179"/>
      <c r="L128" s="36"/>
      <c r="M128" s="180" t="s">
        <v>1</v>
      </c>
      <c r="N128" s="181" t="s">
        <v>50</v>
      </c>
      <c r="O128" s="68"/>
      <c r="P128" s="182">
        <f t="shared" si="2"/>
        <v>0</v>
      </c>
      <c r="Q128" s="182">
        <v>0</v>
      </c>
      <c r="R128" s="182">
        <f t="shared" si="3"/>
        <v>0</v>
      </c>
      <c r="S128" s="182">
        <v>0</v>
      </c>
      <c r="T128" s="183">
        <f t="shared" si="4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124</v>
      </c>
      <c r="AT128" s="184" t="s">
        <v>120</v>
      </c>
      <c r="AU128" s="184" t="s">
        <v>93</v>
      </c>
      <c r="AY128" s="13" t="s">
        <v>119</v>
      </c>
      <c r="BE128" s="185">
        <f t="shared" si="5"/>
        <v>0</v>
      </c>
      <c r="BF128" s="185">
        <f t="shared" si="6"/>
        <v>0</v>
      </c>
      <c r="BG128" s="185">
        <f t="shared" si="7"/>
        <v>0</v>
      </c>
      <c r="BH128" s="185">
        <f t="shared" si="8"/>
        <v>0</v>
      </c>
      <c r="BI128" s="185">
        <f t="shared" si="9"/>
        <v>0</v>
      </c>
      <c r="BJ128" s="13" t="s">
        <v>93</v>
      </c>
      <c r="BK128" s="185">
        <f t="shared" si="10"/>
        <v>0</v>
      </c>
      <c r="BL128" s="13" t="s">
        <v>124</v>
      </c>
      <c r="BM128" s="184" t="s">
        <v>142</v>
      </c>
    </row>
    <row r="129" spans="1:65" s="2" customFormat="1" ht="16.5" customHeight="1">
      <c r="A129" s="31"/>
      <c r="B129" s="32"/>
      <c r="C129" s="172">
        <v>8</v>
      </c>
      <c r="D129" s="172" t="s">
        <v>120</v>
      </c>
      <c r="E129" s="173" t="s">
        <v>151</v>
      </c>
      <c r="F129" s="174" t="s">
        <v>143</v>
      </c>
      <c r="G129" s="175" t="s">
        <v>123</v>
      </c>
      <c r="H129" s="176">
        <v>22</v>
      </c>
      <c r="I129" s="177"/>
      <c r="J129" s="178">
        <f t="shared" si="1"/>
        <v>0</v>
      </c>
      <c r="K129" s="179"/>
      <c r="L129" s="36"/>
      <c r="M129" s="180" t="s">
        <v>1</v>
      </c>
      <c r="N129" s="181" t="s">
        <v>50</v>
      </c>
      <c r="O129" s="68"/>
      <c r="P129" s="182">
        <f t="shared" si="2"/>
        <v>0</v>
      </c>
      <c r="Q129" s="182">
        <v>0</v>
      </c>
      <c r="R129" s="182">
        <f t="shared" si="3"/>
        <v>0</v>
      </c>
      <c r="S129" s="182">
        <v>0</v>
      </c>
      <c r="T129" s="183">
        <f t="shared" si="4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124</v>
      </c>
      <c r="AT129" s="184" t="s">
        <v>120</v>
      </c>
      <c r="AU129" s="184" t="s">
        <v>93</v>
      </c>
      <c r="AY129" s="13" t="s">
        <v>119</v>
      </c>
      <c r="BE129" s="185">
        <f t="shared" si="5"/>
        <v>0</v>
      </c>
      <c r="BF129" s="185">
        <f t="shared" si="6"/>
        <v>0</v>
      </c>
      <c r="BG129" s="185">
        <f t="shared" si="7"/>
        <v>0</v>
      </c>
      <c r="BH129" s="185">
        <f t="shared" si="8"/>
        <v>0</v>
      </c>
      <c r="BI129" s="185">
        <f t="shared" si="9"/>
        <v>0</v>
      </c>
      <c r="BJ129" s="13" t="s">
        <v>93</v>
      </c>
      <c r="BK129" s="185">
        <f t="shared" si="10"/>
        <v>0</v>
      </c>
      <c r="BL129" s="13" t="s">
        <v>124</v>
      </c>
      <c r="BM129" s="184" t="s">
        <v>144</v>
      </c>
    </row>
    <row r="130" spans="1:65" s="2" customFormat="1" ht="34.5" customHeight="1">
      <c r="A130" s="191"/>
      <c r="B130" s="32"/>
      <c r="C130" s="192"/>
      <c r="D130" s="186" t="s">
        <v>126</v>
      </c>
      <c r="E130" s="192"/>
      <c r="F130" s="187" t="s">
        <v>149</v>
      </c>
      <c r="G130" s="192"/>
      <c r="H130" s="192"/>
      <c r="I130" s="188"/>
      <c r="J130" s="192"/>
      <c r="K130" s="179"/>
      <c r="L130" s="36"/>
      <c r="M130" s="180"/>
      <c r="N130" s="181"/>
      <c r="O130" s="68"/>
      <c r="P130" s="182"/>
      <c r="Q130" s="182"/>
      <c r="R130" s="182"/>
      <c r="S130" s="182"/>
      <c r="T130" s="183"/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  <c r="AR130" s="184"/>
      <c r="AT130" s="184"/>
      <c r="AU130" s="184"/>
      <c r="AY130" s="13"/>
      <c r="BE130" s="185"/>
      <c r="BF130" s="185"/>
      <c r="BG130" s="185"/>
      <c r="BH130" s="185"/>
      <c r="BI130" s="185"/>
      <c r="BJ130" s="13"/>
      <c r="BK130" s="185"/>
      <c r="BL130" s="13"/>
      <c r="BM130" s="184"/>
    </row>
    <row r="131" spans="1:65" s="2" customFormat="1" ht="44.25" customHeight="1">
      <c r="A131" s="31"/>
      <c r="B131" s="32"/>
      <c r="C131" s="172">
        <v>9</v>
      </c>
      <c r="D131" s="172" t="s">
        <v>120</v>
      </c>
      <c r="E131" s="173" t="s">
        <v>152</v>
      </c>
      <c r="F131" s="174" t="s">
        <v>145</v>
      </c>
      <c r="G131" s="175" t="s">
        <v>123</v>
      </c>
      <c r="H131" s="176">
        <v>2</v>
      </c>
      <c r="I131" s="177"/>
      <c r="J131" s="178">
        <f t="shared" si="1"/>
        <v>0</v>
      </c>
      <c r="K131" s="179"/>
      <c r="L131" s="36"/>
      <c r="M131" s="180" t="s">
        <v>1</v>
      </c>
      <c r="N131" s="181" t="s">
        <v>50</v>
      </c>
      <c r="O131" s="68"/>
      <c r="P131" s="182">
        <f t="shared" si="2"/>
        <v>0</v>
      </c>
      <c r="Q131" s="182">
        <v>0</v>
      </c>
      <c r="R131" s="182">
        <f t="shared" si="3"/>
        <v>0</v>
      </c>
      <c r="S131" s="182">
        <v>0</v>
      </c>
      <c r="T131" s="183">
        <f t="shared" si="4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124</v>
      </c>
      <c r="AT131" s="184" t="s">
        <v>120</v>
      </c>
      <c r="AU131" s="184" t="s">
        <v>93</v>
      </c>
      <c r="AY131" s="13" t="s">
        <v>119</v>
      </c>
      <c r="BE131" s="185">
        <f t="shared" si="5"/>
        <v>0</v>
      </c>
      <c r="BF131" s="185">
        <f t="shared" si="6"/>
        <v>0</v>
      </c>
      <c r="BG131" s="185">
        <f t="shared" si="7"/>
        <v>0</v>
      </c>
      <c r="BH131" s="185">
        <f t="shared" si="8"/>
        <v>0</v>
      </c>
      <c r="BI131" s="185">
        <f t="shared" si="9"/>
        <v>0</v>
      </c>
      <c r="BJ131" s="13" t="s">
        <v>93</v>
      </c>
      <c r="BK131" s="185">
        <f t="shared" si="10"/>
        <v>0</v>
      </c>
      <c r="BL131" s="13" t="s">
        <v>124</v>
      </c>
      <c r="BM131" s="184" t="s">
        <v>146</v>
      </c>
    </row>
    <row r="132" spans="1:65" s="2" customFormat="1" ht="6.95" customHeight="1">
      <c r="A132" s="3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36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sheetProtection algorithmName="SHA-512" hashValue="7W3ZBiTSyEWW5M6A2iD8fH78TtRV2MQzUN/y5HcFhrKHmvixspzWpNBqfOx16pCGnRlQE8upMHgCHqDWfavhkA==" saltValue="7AgtjqJleeDqmH1ch/R68g==" spinCount="100000" sheet="1" objects="1" scenarios="1" formatColumns="0" formatRows="0" autoFilter="0"/>
  <autoFilter ref="C116:K131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IT - Projekt IT NNP</vt:lpstr>
      <vt:lpstr>'IT - Projekt IT NNP'!Názvy_tisku</vt:lpstr>
      <vt:lpstr>'Rekapitulace stavby'!Názvy_tisku</vt:lpstr>
      <vt:lpstr>'IT - Projekt IT NNP'!Oblast_tisku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Vasina</dc:creator>
  <cp:lastModifiedBy>Jan Benacek</cp:lastModifiedBy>
  <dcterms:created xsi:type="dcterms:W3CDTF">2021-06-07T03:09:25Z</dcterms:created>
  <dcterms:modified xsi:type="dcterms:W3CDTF">2021-10-05T12:11:36Z</dcterms:modified>
</cp:coreProperties>
</file>